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Sheet1!$A$2:$AI$19</definedName>
  </definedNames>
  <calcPr calcId="144525"/>
</workbook>
</file>

<file path=xl/sharedStrings.xml><?xml version="1.0" encoding="utf-8"?>
<sst xmlns="http://schemas.openxmlformats.org/spreadsheetml/2006/main" count="236" uniqueCount="158">
  <si>
    <t>软件学院推免生申请材料汇总表</t>
  </si>
  <si>
    <t>序号</t>
  </si>
  <si>
    <t>班级</t>
  </si>
  <si>
    <t>姓名</t>
  </si>
  <si>
    <t>学号</t>
  </si>
  <si>
    <t>性别</t>
  </si>
  <si>
    <t>联系方式</t>
  </si>
  <si>
    <t>英语最高
级别及成绩</t>
  </si>
  <si>
    <t>申请学校</t>
  </si>
  <si>
    <t>申请学科
（专业、领域）</t>
  </si>
  <si>
    <t>有无挂科</t>
  </si>
  <si>
    <t>必修课
平均成绩(分)</t>
  </si>
  <si>
    <t>必修课
平均成绩的60%(分)</t>
  </si>
  <si>
    <t>奖学金综合测评成绩</t>
  </si>
  <si>
    <t>奖学金综合测评平均成绩(分)</t>
  </si>
  <si>
    <t>奖学金综合测评
平均成绩的40%(分)</t>
  </si>
  <si>
    <t>（必修课
平均成绩的60%+ 奖学金综合测评平均成绩的40%）*50%</t>
  </si>
  <si>
    <t>科技创新能力（详细需纸质证明材料）</t>
  </si>
  <si>
    <t>科研能力分数(分)</t>
  </si>
  <si>
    <t>科研能力百分制得分(分)</t>
  </si>
  <si>
    <t>科研能力得分的80%(分)</t>
  </si>
  <si>
    <t>社会活动（详细需证明材料）</t>
  </si>
  <si>
    <t>社会生活分数(分)</t>
  </si>
  <si>
    <t>社会生活百分制得分(分)</t>
  </si>
  <si>
    <t>社会生活得分的20%(分)</t>
  </si>
  <si>
    <t>综合测评得分</t>
  </si>
  <si>
    <t>综合测评的50%</t>
  </si>
  <si>
    <t>综合成绩</t>
  </si>
  <si>
    <t>面试成绩</t>
  </si>
  <si>
    <t>最终得分（综合成绩×90%+面试成绩×10%）</t>
  </si>
  <si>
    <t>备注</t>
  </si>
  <si>
    <t>第一学期</t>
  </si>
  <si>
    <t>第二学期</t>
  </si>
  <si>
    <t>第三学期</t>
  </si>
  <si>
    <t>第四学期</t>
  </si>
  <si>
    <t>第五学期</t>
  </si>
  <si>
    <t>第六学期</t>
  </si>
  <si>
    <t>软件1608班</t>
  </si>
  <si>
    <t>郭辉</t>
  </si>
  <si>
    <t>男</t>
  </si>
  <si>
    <t>六级483</t>
  </si>
  <si>
    <t>江西农业大学</t>
  </si>
  <si>
    <t>计算机信息与技术，农业工程与信息技术</t>
  </si>
  <si>
    <t>无</t>
  </si>
  <si>
    <r>
      <rPr>
        <sz val="11"/>
        <rFont val="宋体"/>
        <charset val="134"/>
      </rPr>
      <t>34.302</t>
    </r>
    <r>
      <rPr>
        <sz val="11"/>
        <rFont val="Times New Roman"/>
        <charset val="134"/>
      </rPr>
      <t>‬</t>
    </r>
  </si>
  <si>
    <t>2019年2月发表国家级论文一篇(第一作者) +5
2018年7月全国大学生智能互联创新大赛总决赛二等奖（第一作者）（作品冲突）                                                       2018全国大学生智能互联创新大赛华东赛区一等奖(第一作者) 教育部举办  +30
2018年10月全国大学生物联网技术与应用“三创“大赛三奖(第一作者) 中国通信学会举办（作品冲突）
2018年11月通过软件设计师中级 +6
通过英语六级 +5
2018年12月江西省大学生科技创新与职业技能竞赛中一等奖(第一作者) 江西省教育厅举办 +20
2018年5月江西省计算机作品赛一等奖(第一作者)作品“家庭绿化宝” 江西省计算机学会举办 （作品冲突）
2018年5月江西省计算机作品赛一等奖(第三作者)作品“基于无人机的气体检测与分析” 江西省计算机学会举办+12/3=4
2017年6月江西省计算机作品赛三等奖(第三作者)作品“健康饮食助手”  江西省计算机学会举办+6/3=2
2017年6月江西省计算机作品赛三等奖(第三作者)作品“汽车驾驶评测系统”  江西省计算机学会举办+6/3=2
2018年5月江西农业大学大学生数字化作品创新设计大赛一等奖(第一作者) （作品冲突）
2018年6月”互联网+“大学生创新创业大赛校内选拔赛银奖(第一作者) （作品冲突）
2017年6月江西农业大学大学生软件创新设计大赛一等奖(第一作者)作品“循迹小车” 校级+8
2017年6月江西农业大学大学生软件创新设计大赛二等奖(第二作者)作品“电子表” 校级+5/2=2.5
2018年6月江西农业大学大学生软件创新设计大赛二等奖(第一作者) （作品冲突）
2017年12月江西农业大学软件科技月月评一等奖（第一作者） 院级+3
2016年12月江西农业大学软件科技月月评三等奖（第一作者） 院级+1</t>
  </si>
  <si>
    <t>2016-2017校三好学生 +10
2017-2018校三好学生 +10</t>
  </si>
  <si>
    <t>刘念念</t>
  </si>
  <si>
    <t>女</t>
  </si>
  <si>
    <t>四级441</t>
  </si>
  <si>
    <t>计算机科学与技术</t>
  </si>
  <si>
    <t>软件中级评测师（+6）
蓝桥杯省级一等奖（+12）
软创优胜奖第五作者（+0.2）
高校体育成绩管理系统V1.0软件著作权(+20)；基于大数据的教务管理系统V1.0(+20)</t>
  </si>
  <si>
    <t>党团知识竞赛一等奖（+8)
1811班辅导员(+15)
教学评估优秀个人(不加分）
微电影大赛一等奖 校级（第四作者）+10/4=2.5
微电影大赛二等奖 校级（第四作者）+8/4=2
互联网＋创新创业二等奖 院级（第四作者）+5/4=1.25</t>
  </si>
  <si>
    <t>第一学期成绩为在外语院日语班成绩</t>
  </si>
  <si>
    <t>软件1614</t>
  </si>
  <si>
    <t>肖祥文</t>
  </si>
  <si>
    <t>cet4</t>
  </si>
  <si>
    <t>大学生智能互联创新大赛华东赛区三等奖第一作者 2018.07 教育指导委员会 加分20
江西省计算机作品大赛一等奖第一作者 2018.05 （作品冲突）
江西省计算机作品大赛一等奖第三作者 2018.05 加分12/3=4
江西省大学生科技创新与职业技能竞赛一等奖第四作者 2018.12 江西教育厅 加分20/4=5
第四届全国大学生物联网技术与应用三创大赛三等奖第三作者 2018.10 中国通信学会（作品冲突）
数字化作品创新设计大赛一等奖第三作者 2018.05 （作品冲突）
江西农业大学计算机应用技能竞赛优胜奖第一作者 2018.06  加分1
软件创新设计大赛二等奖第一作者 2018.06 （作品冲突）
软件创新设计大赛三等奖第一作者 2017.06 加分3
科技月月评三等奖第一作者 2016.12 加分1
科技月月评三等奖第一作者 2017.12 加分1
论文，电脑编程技巧与维护，国家核心期刊：基于 stm32 的自调节水平仪设计与实现（第一作者） +5</t>
  </si>
  <si>
    <t>辅导员 加分（和大创理事长冲突）
大创理事长 +30
校三好学生 +10
校优秀共青团员 +10
院党知识竞赛二等奖 +5</t>
  </si>
  <si>
    <t>软件1610</t>
  </si>
  <si>
    <t>毛昊罡</t>
  </si>
  <si>
    <t>四级486</t>
  </si>
  <si>
    <t>计算机科学</t>
  </si>
  <si>
    <t>第九届全国软件和信息技术专业人才大赛国赛三等奖（冲突，取最高）
第九届全国软件和信息技术专业人才大赛省赛一等奖+12
江西农业大学创新创业单项奖学金（不加分）
国家奖学金（不加分）
江西省大学生计算机作品大赛二等奖（第一作者）+9
江西农业大学科技月月评一等奖（第一作者） +3
江西农业大学科技月月评二等奖（第一作者）+2
江西农业大学软创二等奖（第一作者）（作品冲突）
第三届上海市JobLabx大学生计算机能力联赛第三名 +6
软件设计师中级（+6）</t>
  </si>
  <si>
    <t>校三好学生（+10分）
院三好学生（+5分）
学工处资助宣传大使（不加分）</t>
  </si>
  <si>
    <t>物联1601</t>
  </si>
  <si>
    <t>邓际斌</t>
  </si>
  <si>
    <t>四级513</t>
  </si>
  <si>
    <t>国家级 中国科技信息《计算机编程语言发展综述》论文发表 +5
国家级 电子世界《 基于微信小程序的软考刷题系统》论文发表+5
第十四届江西省大学生计算机作品赛三等奖（第一作者）+6
江西农业大学第十四届大学生软件创新设计大赛三等奖（针对中级软件设计师）（作品冲突）
江西农业大学互联网+优胜奖《“软考”小程序APP》（作品冲突）
江西农业大学第十四届大学生软件创新设计大赛《“娱乐生活”APP》鼓励奖（第一作者）+1
江西农业大学第十四届大学生软件创新设计大赛《“修图王者”APP》鼓励奖（第一作者）+1
江西农业大学第十四届大学生软件创新设计大赛《爱上公交》鼓励奖（第一作者） +1
江西农业大学第十三届大学生软件创新设计大赛《打地鼠游戏》优胜奖（第一作者） +1
江西农业大学第十四届大学生软件创新设计大赛《飞机大战》第二作者鼓励奖（第二作者） 1/2=0.5
江西农业大学第十四届大学生软件创新设计大赛《机器鸟大战》第三作者鼓励奖 1/3=0.33</t>
  </si>
  <si>
    <t>《第三届全国大学生预防艾滋病知识竞赛》优秀奖。+8                                    江西农业大学校资助工作学生管理委员会（微信公众号：江农资助中心）：（1）《高校助学贷款》第一作者 （2）《这些事，新生你别忘了！》第一作者 （3）《不仅仅只是可以贷款？》第一作者 （4）《学校开展2017级新生班级辅导员资助工作专题讲座》第一作者 （5）《送水中心|江西农业大学勤工助学组织之一》第一作者（两人） （6）《学生资助管理中心召开家庭经济困难学生认定工作总结大会》第一作者（三人） （7）《通知|关于做好2017国家奖学金、国家励志奖学金评审及材料报送工作》第二作者（两人） （8）《江西农业大学国家奖助学金评审和发放工作“十不准”》第二作者（两人） （9）《微电影|珍爱诚信记录，享受幸福人生》第二作者（两人） （10）《全国学生资助管理中心发布2018年第1号预警：诈骗花样多，警惕别上当》第一作者 （11）《学生资管委积极开辟贫困生校内勤工助学通道》第一作者 （12）《江农资管委勤工助学部兼职招募开始了》第一作者 （13）《“冬”的诗情画意》第一作者 （14）《圣诞狂欢之“你准备好了吗”》第一作者（三人）。
（投稿人员才能加分）                                                     
江西农业大学-校三好学生+10
江西农业大学软件学院-院三好学生+5
江西农业大学校资助工作学生管理委员会资助专员（不加分）
江西农业大学软件学院第二届“党的基本知识学习竞赛”优胜奖、+1
进行过以此家乡“精准扶贫”的实地调研，2018年9月已上交调研报告和证明（不加分）</t>
  </si>
  <si>
    <t>软件1607</t>
  </si>
  <si>
    <t>杨雨欣</t>
  </si>
  <si>
    <t>6级 425分</t>
  </si>
  <si>
    <t>计算机科学与技术、农业工程与信息技术</t>
  </si>
  <si>
    <t>1、2018年6月江西农业大学大学生软件创新设计大赛二等奖(第三作者) 校级+5/3=1.67
2、2018年6月江西农业大学大学生软件创新设计大赛三等奖(第三作者) 校级+3/3=1
3.2017年12月江西农业大学软件科技月月评鼓励奖（第二作者） 院级+0.2
3、通过英语6级 +5</t>
  </si>
  <si>
    <t xml:space="preserve">1、2018年全省大学生英语竞赛优胜奖 +5
2、2017-2018学年，校三好学生 +10
3、2016-2017学年，院三好学生 +5
4、担任团支书 +20
5、2018年党的基本知识竞赛三等奖 +3
</t>
  </si>
  <si>
    <t>吕强</t>
  </si>
  <si>
    <t>四级459</t>
  </si>
  <si>
    <t>科技月月评二等奖非第一作者（+0.5）
软件创新大赛鼓励奖第二作者（+0.2）
软考中级（软件设计师）（+6）</t>
  </si>
  <si>
    <t>大二期间担任班级团支部书记（+20）
参加靖安森林氧吧解说员（不加分）
江西农业大学街舞社办公室主任(和班长职位冲突）
军训先进个人（不加分）
骨干培训优秀学员(不加分）
校三好学生（+10）
英语四级（不加分)
获得国家励志奖学金（不加分）</t>
  </si>
  <si>
    <t>软件1609</t>
  </si>
  <si>
    <t>侯丽莲</t>
  </si>
  <si>
    <t>四级454</t>
  </si>
  <si>
    <t>农业工程与信息技术、计算机科学与技术</t>
  </si>
  <si>
    <t>创青春省赛铜奖 省级（第五作者）+10/5=2
校赛二等奖（冲突）
大学生创业公开课获创业之星称号（不加分）
软件设计师中级（+6）</t>
  </si>
  <si>
    <t>校三好学生+10
院优秀共青团员+5
国家励志奖学金（不加分）
校最美志愿者（不加分）
善行100证书（不加分）
优秀干事（不加分）
志愿者证书（不加分）
2018年全国大学生英语竞赛成绩优异奖(+5）</t>
  </si>
  <si>
    <t>软件1613</t>
  </si>
  <si>
    <t>王幻</t>
  </si>
  <si>
    <t>六级455</t>
  </si>
  <si>
    <t>通过六级（+5）  
软件设计师中级（+6）</t>
  </si>
  <si>
    <t>学习委员（+5）</t>
  </si>
  <si>
    <t>软件1606班</t>
  </si>
  <si>
    <t>陶攀</t>
  </si>
  <si>
    <t>四级/453</t>
  </si>
  <si>
    <t>2017年6月江西农业大学大学生软件创新设计大赛鼓励奖（第五作者）校级+1/5=0.2</t>
  </si>
  <si>
    <t>新生班辅导员（冲突）
心理委员+20
自管委办公室委员（冲突）
院优秀班干+5</t>
  </si>
  <si>
    <t>软件1612班</t>
  </si>
  <si>
    <t>熊亚希</t>
  </si>
  <si>
    <t>2017年科技月月评鼓励奖（无证书）
通过六级(+5)</t>
  </si>
  <si>
    <t>获得校三好学生（+10)
2018年全国大学生英语竞赛成绩优异奖(+5）</t>
  </si>
  <si>
    <t>物联1601班</t>
  </si>
  <si>
    <t>陈鑫</t>
  </si>
  <si>
    <t>四级426</t>
  </si>
  <si>
    <t>2017年6月软件创新大赛鼓励奖（第一作者）（+1分）
2017年12月科技月月评二等奖（第四作者）（+0.5分）</t>
  </si>
  <si>
    <t>1.2018级新生辅导员（与自管委规划服务部部长冲突）
2.2017-2018年院优秀团员（+5分）
3.2016-2017优秀干事（不加分）
4.2017-2018优秀副部（不加分）
5.院自管委规划服务部部长（+20分）
6.2018年7月参加江西省广播电视台组织的靖安旅游文化节暨靖安森林氧吧梦幻之旅活动、（不加分）</t>
  </si>
  <si>
    <t>谢鸿慧</t>
  </si>
  <si>
    <t>农业工程与信息技术</t>
  </si>
  <si>
    <t>1.2018年4月蓝桥杯省级三等（+6）
2.软件创新大赛鼓励奖两次（无证书）</t>
  </si>
  <si>
    <t>1.2017年11月优秀志愿者（不加分）
2.院三好学生 （无证书）</t>
  </si>
  <si>
    <t>软创，院三好的证书没发</t>
  </si>
  <si>
    <t>文静</t>
  </si>
  <si>
    <t>六级495</t>
  </si>
  <si>
    <t>六级（+5）</t>
  </si>
  <si>
    <t>院级媒体宣传1篇（无材料）
粤韵协会宣传部部长（无材料）
院学生会优秀干事(不加分）
社团优秀负责人（不加分）
中国赛艇大师赛优秀志愿者（不加分）
南昌国际马拉松志愿者(不加分）</t>
  </si>
  <si>
    <t>软英1611</t>
  </si>
  <si>
    <t>刘奎</t>
  </si>
  <si>
    <t>六级+467</t>
  </si>
  <si>
    <t>通过英语六级（+5）</t>
  </si>
  <si>
    <t>放弃面试</t>
  </si>
  <si>
    <t xml:space="preserve">
推免学生总成绩计算方法:学生最终得分=综合成绩×90%+面试成绩×10%
综合成绩=（前六学期必修课平均成绩×60%+前六学期奖学金综合测评平均成绩×40%）×50%+综合测评×50%。
其中综合测评得分=科技创新能力得分（80%）+社会活动得分（20%）。
科研能力成绩和社会活动成绩以本年度所有申请学生中最高得分者为满分标准进行百分制转换，
即科技创新能力得分（社会活动得分）=（个人得分数/最高得分数）×100。
</t>
  </si>
  <si>
    <t>A</t>
  </si>
  <si>
    <t>B</t>
  </si>
  <si>
    <t>C</t>
  </si>
  <si>
    <t>软件1410班</t>
  </si>
  <si>
    <t>谭钊</t>
  </si>
  <si>
    <t>物联1401班</t>
  </si>
  <si>
    <t>张朝霖</t>
  </si>
  <si>
    <t>软件1411</t>
  </si>
  <si>
    <t>丁贝杰</t>
  </si>
  <si>
    <t>软件1414班</t>
  </si>
  <si>
    <t>许美娟</t>
  </si>
  <si>
    <t>软件1415班</t>
  </si>
  <si>
    <t>郭嘉欣</t>
  </si>
  <si>
    <t>软件1413班</t>
  </si>
  <si>
    <t>杨嘉雯</t>
  </si>
  <si>
    <t>软件1412班</t>
  </si>
  <si>
    <t>俞少倩</t>
  </si>
  <si>
    <t>江秀芳</t>
  </si>
  <si>
    <t>软件1401班</t>
  </si>
  <si>
    <t>叶永建</t>
  </si>
  <si>
    <t>软件1405班</t>
  </si>
  <si>
    <t>金嘉融</t>
  </si>
  <si>
    <t>孔云琪</t>
  </si>
  <si>
    <t>肖静芸</t>
  </si>
  <si>
    <t>陈聪聪</t>
  </si>
  <si>
    <t>软件1403班</t>
  </si>
  <si>
    <t>吴守钱</t>
  </si>
  <si>
    <t>物联1401</t>
  </si>
  <si>
    <t>周璨</t>
  </si>
  <si>
    <t>赵慧敏</t>
  </si>
  <si>
    <t>刘忠根</t>
  </si>
  <si>
    <t>辛如玉</t>
  </si>
  <si>
    <t>软件1407班</t>
  </si>
  <si>
    <t>左诗维</t>
  </si>
  <si>
    <t>软件1409班</t>
  </si>
  <si>
    <t>黄莹莹</t>
  </si>
  <si>
    <t>朱颖欣</t>
  </si>
  <si>
    <t>唐豪</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</si>
</sst>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_);[Red]\(0.00\)"/>
    <numFmt numFmtId="177" formatCode="0.00_ "/>
  </numFmts>
  <fonts count="35">
    <font>
      <sz val="12"/>
      <name val="宋体"/>
      <charset val="134"/>
    </font>
    <font>
      <b/>
      <sz val="12"/>
      <name val="宋体"/>
      <charset val="134"/>
    </font>
    <font>
      <sz val="11"/>
      <name val="宋体"/>
      <charset val="134"/>
    </font>
    <font>
      <sz val="11"/>
      <color rgb="FFFF0000"/>
      <name val="宋体"/>
      <charset val="134"/>
    </font>
    <font>
      <b/>
      <sz val="11"/>
      <color rgb="FFFF0000"/>
      <name val="宋体"/>
      <charset val="134"/>
    </font>
    <font>
      <sz val="20"/>
      <name val="黑体"/>
      <charset val="134"/>
    </font>
    <font>
      <sz val="16"/>
      <name val="黑体"/>
      <charset val="134"/>
    </font>
    <font>
      <sz val="9"/>
      <name val="宋体"/>
      <charset val="134"/>
    </font>
    <font>
      <sz val="11"/>
      <name val="宋体"/>
      <charset val="134"/>
      <scheme val="major"/>
    </font>
    <font>
      <b/>
      <sz val="12"/>
      <name val="黑体"/>
      <charset val="134"/>
    </font>
    <font>
      <sz val="10"/>
      <name val="宋体"/>
      <charset val="134"/>
      <scheme val="major"/>
    </font>
    <font>
      <sz val="10"/>
      <name val="宋体"/>
      <charset val="134"/>
    </font>
    <font>
      <sz val="14"/>
      <name val="宋体"/>
      <charset val="134"/>
    </font>
    <font>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name val="Times New Roman"/>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18" fillId="0" borderId="0" applyFont="0" applyFill="0" applyBorder="0" applyAlignment="0" applyProtection="0">
      <alignment vertical="center"/>
    </xf>
    <xf numFmtId="0" fontId="14" fillId="26" borderId="0" applyNumberFormat="0" applyBorder="0" applyAlignment="0" applyProtection="0">
      <alignment vertical="center"/>
    </xf>
    <xf numFmtId="0" fontId="30" fillId="23" borderId="13"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4" fillId="8" borderId="0" applyNumberFormat="0" applyBorder="0" applyAlignment="0" applyProtection="0">
      <alignment vertical="center"/>
    </xf>
    <xf numFmtId="0" fontId="22" fillId="9" borderId="0" applyNumberFormat="0" applyBorder="0" applyAlignment="0" applyProtection="0">
      <alignment vertical="center"/>
    </xf>
    <xf numFmtId="43" fontId="18" fillId="0" borderId="0" applyFont="0" applyFill="0" applyBorder="0" applyAlignment="0" applyProtection="0">
      <alignment vertical="center"/>
    </xf>
    <xf numFmtId="0" fontId="23" fillId="22" borderId="0" applyNumberFormat="0" applyBorder="0" applyAlignment="0" applyProtection="0">
      <alignment vertical="center"/>
    </xf>
    <xf numFmtId="0" fontId="28" fillId="0" borderId="0" applyNumberFormat="0" applyFill="0" applyBorder="0" applyAlignment="0" applyProtection="0">
      <alignment vertical="center"/>
    </xf>
    <xf numFmtId="9" fontId="18" fillId="0" borderId="0" applyFont="0" applyFill="0" applyBorder="0" applyAlignment="0" applyProtection="0">
      <alignment vertical="center"/>
    </xf>
    <xf numFmtId="0" fontId="21" fillId="0" borderId="0" applyNumberFormat="0" applyFill="0" applyBorder="0" applyAlignment="0" applyProtection="0">
      <alignment vertical="center"/>
    </xf>
    <xf numFmtId="0" fontId="18" fillId="15" borderId="10" applyNumberFormat="0" applyFont="0" applyAlignment="0" applyProtection="0">
      <alignment vertical="center"/>
    </xf>
    <xf numFmtId="0" fontId="23" fillId="28"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8" applyNumberFormat="0" applyFill="0" applyAlignment="0" applyProtection="0">
      <alignment vertical="center"/>
    </xf>
    <xf numFmtId="0" fontId="16" fillId="0" borderId="8" applyNumberFormat="0" applyFill="0" applyAlignment="0" applyProtection="0">
      <alignment vertical="center"/>
    </xf>
    <xf numFmtId="0" fontId="23" fillId="21" borderId="0" applyNumberFormat="0" applyBorder="0" applyAlignment="0" applyProtection="0">
      <alignment vertical="center"/>
    </xf>
    <xf numFmtId="0" fontId="20" fillId="0" borderId="12" applyNumberFormat="0" applyFill="0" applyAlignment="0" applyProtection="0">
      <alignment vertical="center"/>
    </xf>
    <xf numFmtId="0" fontId="23" fillId="20" borderId="0" applyNumberFormat="0" applyBorder="0" applyAlignment="0" applyProtection="0">
      <alignment vertical="center"/>
    </xf>
    <xf numFmtId="0" fontId="24" fillId="14" borderId="9" applyNumberFormat="0" applyAlignment="0" applyProtection="0">
      <alignment vertical="center"/>
    </xf>
    <xf numFmtId="0" fontId="33" fillId="14" borderId="13" applyNumberFormat="0" applyAlignment="0" applyProtection="0">
      <alignment vertical="center"/>
    </xf>
    <xf numFmtId="0" fontId="15" fillId="6" borderId="7" applyNumberFormat="0" applyAlignment="0" applyProtection="0">
      <alignment vertical="center"/>
    </xf>
    <xf numFmtId="0" fontId="14" fillId="25" borderId="0" applyNumberFormat="0" applyBorder="0" applyAlignment="0" applyProtection="0">
      <alignment vertical="center"/>
    </xf>
    <xf numFmtId="0" fontId="23" fillId="13" borderId="0" applyNumberFormat="0" applyBorder="0" applyAlignment="0" applyProtection="0">
      <alignment vertical="center"/>
    </xf>
    <xf numFmtId="0" fontId="32" fillId="0" borderId="14" applyNumberFormat="0" applyFill="0" applyAlignment="0" applyProtection="0">
      <alignment vertical="center"/>
    </xf>
    <xf numFmtId="0" fontId="26" fillId="0" borderId="11" applyNumberFormat="0" applyFill="0" applyAlignment="0" applyProtection="0">
      <alignment vertical="center"/>
    </xf>
    <xf numFmtId="0" fontId="31" fillId="24" borderId="0" applyNumberFormat="0" applyBorder="0" applyAlignment="0" applyProtection="0">
      <alignment vertical="center"/>
    </xf>
    <xf numFmtId="0" fontId="29" fillId="19" borderId="0" applyNumberFormat="0" applyBorder="0" applyAlignment="0" applyProtection="0">
      <alignment vertical="center"/>
    </xf>
    <xf numFmtId="0" fontId="14" fillId="32" borderId="0" applyNumberFormat="0" applyBorder="0" applyAlignment="0" applyProtection="0">
      <alignment vertical="center"/>
    </xf>
    <xf numFmtId="0" fontId="23" fillId="12" borderId="0" applyNumberFormat="0" applyBorder="0" applyAlignment="0" applyProtection="0">
      <alignment vertical="center"/>
    </xf>
    <xf numFmtId="0" fontId="14" fillId="31" borderId="0" applyNumberFormat="0" applyBorder="0" applyAlignment="0" applyProtection="0">
      <alignment vertical="center"/>
    </xf>
    <xf numFmtId="0" fontId="14" fillId="5" borderId="0" applyNumberFormat="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23" fillId="17" borderId="0" applyNumberFormat="0" applyBorder="0" applyAlignment="0" applyProtection="0">
      <alignment vertical="center"/>
    </xf>
    <xf numFmtId="0" fontId="23" fillId="11" borderId="0" applyNumberFormat="0" applyBorder="0" applyAlignment="0" applyProtection="0">
      <alignment vertical="center"/>
    </xf>
    <xf numFmtId="0" fontId="14" fillId="29" borderId="0" applyNumberFormat="0" applyBorder="0" applyAlignment="0" applyProtection="0">
      <alignment vertical="center"/>
    </xf>
    <xf numFmtId="0" fontId="14" fillId="3" borderId="0" applyNumberFormat="0" applyBorder="0" applyAlignment="0" applyProtection="0">
      <alignment vertical="center"/>
    </xf>
    <xf numFmtId="0" fontId="23" fillId="10" borderId="0" applyNumberFormat="0" applyBorder="0" applyAlignment="0" applyProtection="0">
      <alignment vertical="center"/>
    </xf>
    <xf numFmtId="0" fontId="14" fillId="2" borderId="0" applyNumberFormat="0" applyBorder="0" applyAlignment="0" applyProtection="0">
      <alignment vertical="center"/>
    </xf>
    <xf numFmtId="0" fontId="23" fillId="27" borderId="0" applyNumberFormat="0" applyBorder="0" applyAlignment="0" applyProtection="0">
      <alignment vertical="center"/>
    </xf>
    <xf numFmtId="0" fontId="23" fillId="16" borderId="0" applyNumberFormat="0" applyBorder="0" applyAlignment="0" applyProtection="0">
      <alignment vertical="center"/>
    </xf>
    <xf numFmtId="0" fontId="14" fillId="7" borderId="0" applyNumberFormat="0" applyBorder="0" applyAlignment="0" applyProtection="0">
      <alignment vertical="center"/>
    </xf>
    <xf numFmtId="0" fontId="23" fillId="18" borderId="0" applyNumberFormat="0" applyBorder="0" applyAlignment="0" applyProtection="0">
      <alignment vertical="center"/>
    </xf>
    <xf numFmtId="0" fontId="0" fillId="0" borderId="0">
      <alignment vertical="center"/>
    </xf>
  </cellStyleXfs>
  <cellXfs count="51">
    <xf numFmtId="0" fontId="0" fillId="0" borderId="0" xfId="0"/>
    <xf numFmtId="0" fontId="1" fillId="0" borderId="0" xfId="0" applyFont="1"/>
    <xf numFmtId="0" fontId="0" fillId="0" borderId="0" xfId="0"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177"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center" vertical="center"/>
    </xf>
    <xf numFmtId="0" fontId="2"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0" xfId="0" applyFont="1" applyBorder="1" applyAlignment="1">
      <alignment horizontal="center" vertical="center" wrapText="1" shrinkToFit="1"/>
    </xf>
    <xf numFmtId="0" fontId="0" fillId="0" borderId="0" xfId="0" applyFont="1" applyAlignment="1">
      <alignment horizontal="center" vertical="center" wrapText="1" shrinkToFit="1"/>
    </xf>
    <xf numFmtId="0" fontId="2" fillId="0" borderId="0" xfId="0" applyFont="1" applyAlignment="1">
      <alignment horizontal="center" vertical="center" wrapText="1" shrinkToFit="1"/>
    </xf>
    <xf numFmtId="0" fontId="5" fillId="0" borderId="2"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2" fillId="0" borderId="2"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2" fillId="0" borderId="1"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8" fillId="0" borderId="2"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10" fillId="0" borderId="2" xfId="0" applyFont="1" applyFill="1" applyBorder="1" applyAlignment="1">
      <alignment horizontal="center" vertical="center" wrapText="1"/>
    </xf>
    <xf numFmtId="177" fontId="2" fillId="0" borderId="2" xfId="0" applyNumberFormat="1" applyFont="1" applyFill="1" applyBorder="1" applyAlignment="1">
      <alignment horizontal="center" vertical="center" wrapText="1" shrinkToFit="1"/>
    </xf>
    <xf numFmtId="0" fontId="10" fillId="0" borderId="3" xfId="0" applyFont="1" applyFill="1" applyBorder="1" applyAlignment="1">
      <alignment horizontal="center" vertical="center" wrapText="1"/>
    </xf>
    <xf numFmtId="177" fontId="2" fillId="0" borderId="3" xfId="0" applyNumberFormat="1" applyFont="1" applyFill="1" applyBorder="1" applyAlignment="1">
      <alignment horizontal="center" vertical="center" wrapText="1" shrinkToFit="1"/>
    </xf>
    <xf numFmtId="177" fontId="2" fillId="0" borderId="2" xfId="0" applyNumberFormat="1" applyFont="1" applyBorder="1" applyAlignment="1">
      <alignment horizontal="center" vertical="center" wrapText="1" shrinkToFit="1"/>
    </xf>
    <xf numFmtId="0" fontId="0" fillId="0" borderId="2" xfId="0" applyFont="1" applyFill="1" applyBorder="1" applyAlignment="1">
      <alignment horizontal="center" wrapText="1"/>
    </xf>
    <xf numFmtId="0" fontId="0" fillId="0" borderId="0" xfId="0" applyFont="1" applyFill="1" applyAlignment="1">
      <alignment horizontal="center" wrapText="1"/>
    </xf>
    <xf numFmtId="0" fontId="10"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shrinkToFit="1"/>
    </xf>
    <xf numFmtId="0" fontId="11" fillId="0" borderId="2" xfId="0" applyFont="1" applyFill="1" applyBorder="1" applyAlignment="1">
      <alignment horizontal="center" vertical="center" wrapText="1" shrinkToFit="1"/>
    </xf>
    <xf numFmtId="176" fontId="2" fillId="0" borderId="2" xfId="0" applyNumberFormat="1" applyFont="1" applyFill="1" applyBorder="1" applyAlignment="1">
      <alignment horizontal="center" vertical="center" wrapText="1" shrinkToFit="1"/>
    </xf>
    <xf numFmtId="0" fontId="2" fillId="0" borderId="2" xfId="0" applyFont="1" applyBorder="1" applyAlignment="1">
      <alignment horizontal="left" vertical="center" wrapText="1" shrinkToFit="1"/>
    </xf>
    <xf numFmtId="0" fontId="2" fillId="0" borderId="2"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8" fillId="0" borderId="1" xfId="0" applyFont="1" applyBorder="1" applyAlignment="1">
      <alignment horizontal="left" vertical="center" wrapText="1" shrinkToFit="1"/>
    </xf>
    <xf numFmtId="0" fontId="2" fillId="0" borderId="1" xfId="0" applyFont="1" applyFill="1" applyBorder="1" applyAlignment="1">
      <alignment horizontal="left" vertical="center" wrapText="1" shrinkToFit="1"/>
    </xf>
    <xf numFmtId="57" fontId="2" fillId="0" borderId="2" xfId="0" applyNumberFormat="1" applyFont="1" applyFill="1" applyBorder="1" applyAlignment="1">
      <alignment horizontal="left" vertical="center" wrapText="1" shrinkToFit="1"/>
    </xf>
    <xf numFmtId="177" fontId="0" fillId="0" borderId="0" xfId="0" applyNumberFormat="1" applyFont="1" applyBorder="1" applyAlignment="1">
      <alignment horizontal="center" vertical="center" wrapText="1" shrinkToFit="1"/>
    </xf>
    <xf numFmtId="0" fontId="12" fillId="0" borderId="0" xfId="0" applyFont="1" applyBorder="1" applyAlignment="1">
      <alignment horizontal="center" vertical="center" wrapText="1" shrinkToFit="1"/>
    </xf>
    <xf numFmtId="9" fontId="0" fillId="0" borderId="0" xfId="0" applyNumberFormat="1" applyFont="1" applyBorder="1" applyAlignment="1">
      <alignment horizontal="center" vertical="center" wrapText="1" shrinkToFit="1"/>
    </xf>
    <xf numFmtId="0" fontId="2" fillId="0" borderId="3" xfId="0" applyFont="1" applyFill="1" applyBorder="1" applyAlignment="1">
      <alignment horizontal="left" vertical="top" wrapText="1" shrinkToFit="1"/>
    </xf>
    <xf numFmtId="0" fontId="13" fillId="0" borderId="0" xfId="0" applyFont="1" applyAlignment="1">
      <alignment horizontal="justify" vertical="center" wrapText="1"/>
    </xf>
    <xf numFmtId="0" fontId="0" fillId="0" borderId="2" xfId="0" applyFont="1" applyFill="1" applyBorder="1" applyAlignment="1">
      <alignment horizontal="center" vertical="center" wrapText="1" shrinkToFit="1"/>
    </xf>
    <xf numFmtId="0" fontId="9" fillId="0" borderId="6" xfId="0" applyFont="1" applyBorder="1" applyAlignment="1">
      <alignment horizontal="center" vertical="center" wrapText="1"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31"/>
  <sheetViews>
    <sheetView tabSelected="1" zoomScale="85" zoomScaleNormal="85" topLeftCell="A7" workbookViewId="0">
      <selection activeCell="AI16" sqref="AI16"/>
    </sheetView>
  </sheetViews>
  <sheetFormatPr defaultColWidth="8.75" defaultRowHeight="14.25"/>
  <cols>
    <col min="1" max="1" width="4.625" style="11" customWidth="1"/>
    <col min="2" max="2" width="10.75" style="11" customWidth="1"/>
    <col min="3" max="3" width="10.25" style="11" customWidth="1"/>
    <col min="4" max="4" width="9.5" style="11" hidden="1" customWidth="1"/>
    <col min="5" max="5" width="5.25" style="11" hidden="1" customWidth="1"/>
    <col min="6" max="6" width="12.625" style="11" hidden="1" customWidth="1"/>
    <col min="7" max="7" width="9.5" style="11" hidden="1" customWidth="1"/>
    <col min="8" max="8" width="11.625" style="11" hidden="1" customWidth="1"/>
    <col min="9" max="9" width="9.625" style="11" hidden="1" customWidth="1"/>
    <col min="10" max="10" width="7.5" style="11" customWidth="1"/>
    <col min="11" max="11" width="9.125" style="11" customWidth="1"/>
    <col min="12" max="12" width="8.25" style="11" customWidth="1"/>
    <col min="13" max="13" width="9.375" style="11" customWidth="1"/>
    <col min="14" max="14" width="9.25" style="11" customWidth="1"/>
    <col min="15" max="15" width="10" style="11" customWidth="1"/>
    <col min="16" max="16" width="9.25" style="11" customWidth="1"/>
    <col min="17" max="17" width="9" style="11" customWidth="1"/>
    <col min="18" max="18" width="7.75" style="11" customWidth="1"/>
    <col min="19" max="19" width="7.625" style="11" customWidth="1"/>
    <col min="20" max="20" width="8" style="11" customWidth="1"/>
    <col min="21" max="21" width="10.875" style="11" customWidth="1"/>
    <col min="22" max="22" width="99.875" style="11" customWidth="1"/>
    <col min="23" max="23" width="8.25" style="11" customWidth="1"/>
    <col min="24" max="24" width="9" style="11" customWidth="1"/>
    <col min="25" max="25" width="8.5" style="11" customWidth="1"/>
    <col min="26" max="26" width="64.125" style="12" customWidth="1"/>
    <col min="27" max="27" width="8.375" style="11" customWidth="1"/>
    <col min="28" max="28" width="8.75" style="11" customWidth="1"/>
    <col min="29" max="30" width="8.875" style="11" customWidth="1"/>
    <col min="31" max="31" width="9" style="11" customWidth="1"/>
    <col min="32" max="32" width="9.625" style="11" customWidth="1"/>
    <col min="33" max="33" width="10.125" style="11" customWidth="1"/>
    <col min="34" max="34" width="11.25" style="11" customWidth="1"/>
    <col min="35" max="35" width="10.125" style="11" customWidth="1"/>
    <col min="36" max="16384" width="8.75" style="11"/>
  </cols>
  <sheetData>
    <row r="1" ht="48" customHeight="1" spans="1:35">
      <c r="A1" s="13"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row>
    <row r="2" ht="35.25" customHeight="1" spans="1:35">
      <c r="A2" s="15" t="s">
        <v>1</v>
      </c>
      <c r="B2" s="15" t="s">
        <v>2</v>
      </c>
      <c r="C2" s="15" t="s">
        <v>3</v>
      </c>
      <c r="D2" s="15" t="s">
        <v>4</v>
      </c>
      <c r="E2" s="15" t="s">
        <v>5</v>
      </c>
      <c r="F2" s="15" t="s">
        <v>6</v>
      </c>
      <c r="G2" s="16" t="s">
        <v>7</v>
      </c>
      <c r="H2" s="15" t="s">
        <v>8</v>
      </c>
      <c r="I2" s="16" t="s">
        <v>9</v>
      </c>
      <c r="J2" s="16" t="s">
        <v>10</v>
      </c>
      <c r="K2" s="16" t="s">
        <v>11</v>
      </c>
      <c r="L2" s="16" t="s">
        <v>12</v>
      </c>
      <c r="M2" s="16" t="s">
        <v>13</v>
      </c>
      <c r="N2" s="16"/>
      <c r="O2" s="16"/>
      <c r="P2" s="16"/>
      <c r="Q2" s="16"/>
      <c r="R2" s="16"/>
      <c r="S2" s="16" t="s">
        <v>14</v>
      </c>
      <c r="T2" s="16" t="s">
        <v>15</v>
      </c>
      <c r="U2" s="16" t="s">
        <v>16</v>
      </c>
      <c r="V2" s="15" t="s">
        <v>17</v>
      </c>
      <c r="W2" s="36" t="s">
        <v>18</v>
      </c>
      <c r="X2" s="36" t="s">
        <v>19</v>
      </c>
      <c r="Y2" s="36" t="s">
        <v>20</v>
      </c>
      <c r="Z2" s="15" t="s">
        <v>21</v>
      </c>
      <c r="AA2" s="36" t="s">
        <v>22</v>
      </c>
      <c r="AB2" s="36" t="s">
        <v>23</v>
      </c>
      <c r="AC2" s="36" t="s">
        <v>24</v>
      </c>
      <c r="AD2" s="36" t="s">
        <v>25</v>
      </c>
      <c r="AE2" s="36" t="s">
        <v>26</v>
      </c>
      <c r="AF2" s="36" t="s">
        <v>27</v>
      </c>
      <c r="AG2" s="36" t="s">
        <v>28</v>
      </c>
      <c r="AH2" s="16" t="s">
        <v>29</v>
      </c>
      <c r="AI2" s="49" t="s">
        <v>30</v>
      </c>
    </row>
    <row r="3" ht="42.75" customHeight="1" spans="1:35">
      <c r="A3" s="15"/>
      <c r="B3" s="15"/>
      <c r="C3" s="15"/>
      <c r="D3" s="15"/>
      <c r="E3" s="15"/>
      <c r="F3" s="15"/>
      <c r="G3" s="16"/>
      <c r="H3" s="15"/>
      <c r="I3" s="16"/>
      <c r="J3" s="16"/>
      <c r="K3" s="16"/>
      <c r="L3" s="16"/>
      <c r="M3" s="15" t="s">
        <v>31</v>
      </c>
      <c r="N3" s="15" t="s">
        <v>32</v>
      </c>
      <c r="O3" s="15" t="s">
        <v>33</v>
      </c>
      <c r="P3" s="15" t="s">
        <v>34</v>
      </c>
      <c r="Q3" s="15" t="s">
        <v>35</v>
      </c>
      <c r="R3" s="15" t="s">
        <v>36</v>
      </c>
      <c r="S3" s="16"/>
      <c r="T3" s="16"/>
      <c r="U3" s="16"/>
      <c r="V3" s="15"/>
      <c r="W3" s="36"/>
      <c r="X3" s="36"/>
      <c r="Y3" s="36"/>
      <c r="Z3" s="15"/>
      <c r="AA3" s="36"/>
      <c r="AB3" s="36"/>
      <c r="AC3" s="36"/>
      <c r="AD3" s="36"/>
      <c r="AE3" s="36"/>
      <c r="AF3" s="36"/>
      <c r="AG3" s="36"/>
      <c r="AH3" s="16"/>
      <c r="AI3" s="49"/>
    </row>
    <row r="4" ht="287.1" customHeight="1" spans="1:35">
      <c r="A4" s="15">
        <v>1</v>
      </c>
      <c r="B4" s="17" t="s">
        <v>37</v>
      </c>
      <c r="C4" s="17" t="s">
        <v>38</v>
      </c>
      <c r="D4" s="17">
        <v>20162045</v>
      </c>
      <c r="E4" s="17" t="s">
        <v>39</v>
      </c>
      <c r="F4" s="17">
        <v>15070790679</v>
      </c>
      <c r="G4" s="17" t="s">
        <v>40</v>
      </c>
      <c r="H4" s="18" t="s">
        <v>41</v>
      </c>
      <c r="I4" s="19" t="s">
        <v>42</v>
      </c>
      <c r="J4" s="26" t="s">
        <v>43</v>
      </c>
      <c r="K4" s="27">
        <v>85.76</v>
      </c>
      <c r="L4" s="28">
        <v>51.456</v>
      </c>
      <c r="M4" s="26">
        <v>80.88</v>
      </c>
      <c r="N4" s="26">
        <v>82.68</v>
      </c>
      <c r="O4" s="26">
        <v>87.47</v>
      </c>
      <c r="P4" s="26">
        <v>87.9</v>
      </c>
      <c r="Q4" s="26">
        <v>87.4</v>
      </c>
      <c r="R4" s="31">
        <v>88.2</v>
      </c>
      <c r="S4" s="31">
        <v>85.755</v>
      </c>
      <c r="T4" s="31" t="s">
        <v>44</v>
      </c>
      <c r="U4" s="37">
        <v>42.88</v>
      </c>
      <c r="V4" s="38" t="s">
        <v>45</v>
      </c>
      <c r="W4" s="31">
        <v>88.5</v>
      </c>
      <c r="X4" s="28">
        <f t="shared" ref="X4:X18" si="0">(W4/88.5)*100</f>
        <v>100</v>
      </c>
      <c r="Y4" s="28">
        <f t="shared" ref="Y4:Y17" si="1">(X4*0.8)</f>
        <v>80</v>
      </c>
      <c r="Z4" s="38" t="s">
        <v>46</v>
      </c>
      <c r="AA4" s="31">
        <v>20</v>
      </c>
      <c r="AB4" s="28">
        <f t="shared" ref="AB4:AB17" si="2">(AA4/55)*100</f>
        <v>36.3636363636364</v>
      </c>
      <c r="AC4" s="28">
        <f t="shared" ref="AC4:AC17" si="3">(AB4*0.2)</f>
        <v>7.27272727272727</v>
      </c>
      <c r="AD4" s="28">
        <f t="shared" ref="AD4:AD17" si="4">(Y4+AC4)</f>
        <v>87.2727272727273</v>
      </c>
      <c r="AE4" s="28">
        <f t="shared" ref="AE4:AE17" si="5">(AD4*0.5)</f>
        <v>43.6363636363636</v>
      </c>
      <c r="AF4" s="28">
        <f t="shared" ref="AF4:AF17" si="6">(U4+AE4)</f>
        <v>86.5163636363636</v>
      </c>
      <c r="AG4" s="31">
        <v>91.2</v>
      </c>
      <c r="AH4" s="28">
        <f t="shared" ref="AH4:AH17" si="7">AF4*0.9+AG4*0.1</f>
        <v>86.9847272727273</v>
      </c>
      <c r="AI4" s="26"/>
    </row>
    <row r="5" ht="90.75" customHeight="1" spans="1:35">
      <c r="A5" s="15">
        <v>2</v>
      </c>
      <c r="B5" s="19">
        <v>1611</v>
      </c>
      <c r="C5" s="19" t="s">
        <v>47</v>
      </c>
      <c r="D5" s="19">
        <v>20164796</v>
      </c>
      <c r="E5" s="19" t="s">
        <v>48</v>
      </c>
      <c r="F5" s="19">
        <v>18166030733</v>
      </c>
      <c r="G5" s="19" t="s">
        <v>49</v>
      </c>
      <c r="H5" s="20" t="s">
        <v>41</v>
      </c>
      <c r="I5" s="20" t="s">
        <v>50</v>
      </c>
      <c r="J5" s="15" t="s">
        <v>43</v>
      </c>
      <c r="K5" s="27">
        <v>81.69</v>
      </c>
      <c r="L5" s="28">
        <f t="shared" ref="L5:L17" si="8">(K5*0.6)</f>
        <v>49.014</v>
      </c>
      <c r="M5" s="15">
        <v>81.29</v>
      </c>
      <c r="N5" s="15">
        <v>75.49</v>
      </c>
      <c r="O5" s="15">
        <v>81.38</v>
      </c>
      <c r="P5" s="15">
        <v>75.22</v>
      </c>
      <c r="Q5" s="15">
        <v>83.35</v>
      </c>
      <c r="R5" s="28">
        <v>89.31</v>
      </c>
      <c r="S5" s="28">
        <v>81.69</v>
      </c>
      <c r="T5" s="28">
        <v>32.68</v>
      </c>
      <c r="U5" s="28">
        <f t="shared" ref="U5:U17" si="9">(L5+T5)*0.5</f>
        <v>40.847</v>
      </c>
      <c r="V5" s="39" t="s">
        <v>51</v>
      </c>
      <c r="W5" s="28">
        <v>58.2</v>
      </c>
      <c r="X5" s="28">
        <f t="shared" si="0"/>
        <v>65.7627118644068</v>
      </c>
      <c r="Y5" s="28">
        <f t="shared" si="1"/>
        <v>52.6101694915254</v>
      </c>
      <c r="Z5" s="39" t="s">
        <v>52</v>
      </c>
      <c r="AA5" s="28">
        <v>28.75</v>
      </c>
      <c r="AB5" s="28">
        <f t="shared" si="2"/>
        <v>52.2727272727273</v>
      </c>
      <c r="AC5" s="28">
        <f t="shared" si="3"/>
        <v>10.4545454545455</v>
      </c>
      <c r="AD5" s="28">
        <f t="shared" si="4"/>
        <v>63.0647149460709</v>
      </c>
      <c r="AE5" s="28">
        <f t="shared" si="5"/>
        <v>31.5323574730354</v>
      </c>
      <c r="AF5" s="28">
        <f t="shared" si="6"/>
        <v>72.3793574730354</v>
      </c>
      <c r="AG5" s="28">
        <v>86</v>
      </c>
      <c r="AH5" s="28">
        <f t="shared" si="7"/>
        <v>73.7414217257319</v>
      </c>
      <c r="AI5" s="15" t="s">
        <v>53</v>
      </c>
    </row>
    <row r="6" ht="212.1" customHeight="1" spans="1:35">
      <c r="A6" s="15">
        <v>3</v>
      </c>
      <c r="B6" s="15" t="s">
        <v>54</v>
      </c>
      <c r="C6" s="15" t="s">
        <v>55</v>
      </c>
      <c r="D6" s="15">
        <v>6020161900</v>
      </c>
      <c r="E6" s="15" t="s">
        <v>39</v>
      </c>
      <c r="F6" s="15">
        <v>17370473252</v>
      </c>
      <c r="G6" s="15" t="s">
        <v>56</v>
      </c>
      <c r="H6" s="21" t="s">
        <v>41</v>
      </c>
      <c r="I6" s="21" t="s">
        <v>50</v>
      </c>
      <c r="J6" s="15" t="s">
        <v>43</v>
      </c>
      <c r="K6" s="27">
        <v>81.6</v>
      </c>
      <c r="L6" s="28">
        <f t="shared" si="8"/>
        <v>48.96</v>
      </c>
      <c r="M6" s="15">
        <v>80.88</v>
      </c>
      <c r="N6" s="15">
        <v>82.02</v>
      </c>
      <c r="O6" s="15">
        <v>78.95</v>
      </c>
      <c r="P6" s="15">
        <v>89.4</v>
      </c>
      <c r="Q6" s="15">
        <v>83.675</v>
      </c>
      <c r="R6" s="15">
        <v>85.07</v>
      </c>
      <c r="S6" s="28">
        <v>83.2225</v>
      </c>
      <c r="T6" s="28">
        <v>33.289</v>
      </c>
      <c r="U6" s="28">
        <f t="shared" si="9"/>
        <v>41.1245</v>
      </c>
      <c r="V6" s="39" t="s">
        <v>57</v>
      </c>
      <c r="W6" s="28">
        <v>40</v>
      </c>
      <c r="X6" s="28">
        <f t="shared" si="0"/>
        <v>45.1977401129944</v>
      </c>
      <c r="Y6" s="28">
        <f t="shared" si="1"/>
        <v>36.1581920903955</v>
      </c>
      <c r="Z6" s="39" t="s">
        <v>58</v>
      </c>
      <c r="AA6" s="28">
        <v>55</v>
      </c>
      <c r="AB6" s="28">
        <f t="shared" si="2"/>
        <v>100</v>
      </c>
      <c r="AC6" s="28">
        <f t="shared" si="3"/>
        <v>20</v>
      </c>
      <c r="AD6" s="28">
        <f t="shared" si="4"/>
        <v>56.1581920903955</v>
      </c>
      <c r="AE6" s="28">
        <f t="shared" si="5"/>
        <v>28.0790960451977</v>
      </c>
      <c r="AF6" s="28">
        <f t="shared" si="6"/>
        <v>69.2035960451977</v>
      </c>
      <c r="AG6" s="28">
        <v>89.4</v>
      </c>
      <c r="AH6" s="28">
        <f t="shared" si="7"/>
        <v>71.223236440678</v>
      </c>
      <c r="AI6" s="15"/>
    </row>
    <row r="7" ht="158.1" customHeight="1" spans="1:35">
      <c r="A7" s="15">
        <v>4</v>
      </c>
      <c r="B7" s="15" t="s">
        <v>59</v>
      </c>
      <c r="C7" s="15" t="s">
        <v>60</v>
      </c>
      <c r="D7" s="15">
        <v>20162327</v>
      </c>
      <c r="E7" s="15" t="s">
        <v>39</v>
      </c>
      <c r="F7" s="15">
        <v>20162327</v>
      </c>
      <c r="G7" s="15" t="s">
        <v>61</v>
      </c>
      <c r="H7" s="21" t="s">
        <v>41</v>
      </c>
      <c r="I7" s="21" t="s">
        <v>62</v>
      </c>
      <c r="J7" s="15" t="s">
        <v>43</v>
      </c>
      <c r="K7" s="27">
        <v>88.05</v>
      </c>
      <c r="L7" s="28">
        <f t="shared" si="8"/>
        <v>52.83</v>
      </c>
      <c r="M7" s="15">
        <v>80.1</v>
      </c>
      <c r="N7" s="15">
        <v>81.62</v>
      </c>
      <c r="O7" s="15">
        <v>85.62</v>
      </c>
      <c r="P7" s="15">
        <v>88</v>
      </c>
      <c r="Q7" s="15">
        <v>84.3</v>
      </c>
      <c r="R7" s="28">
        <v>86.6</v>
      </c>
      <c r="S7" s="28">
        <v>84.38</v>
      </c>
      <c r="T7" s="28">
        <v>33.75</v>
      </c>
      <c r="U7" s="28">
        <f t="shared" si="9"/>
        <v>43.29</v>
      </c>
      <c r="V7" s="39" t="s">
        <v>63</v>
      </c>
      <c r="W7" s="28">
        <v>38</v>
      </c>
      <c r="X7" s="28">
        <f t="shared" si="0"/>
        <v>42.9378531073446</v>
      </c>
      <c r="Y7" s="28">
        <f t="shared" si="1"/>
        <v>34.3502824858757</v>
      </c>
      <c r="Z7" s="39" t="s">
        <v>64</v>
      </c>
      <c r="AA7" s="28">
        <v>15</v>
      </c>
      <c r="AB7" s="28">
        <f t="shared" si="2"/>
        <v>27.2727272727273</v>
      </c>
      <c r="AC7" s="28">
        <f t="shared" si="3"/>
        <v>5.45454545454545</v>
      </c>
      <c r="AD7" s="28">
        <f t="shared" si="4"/>
        <v>39.8048279404212</v>
      </c>
      <c r="AE7" s="28">
        <f t="shared" si="5"/>
        <v>19.9024139702106</v>
      </c>
      <c r="AF7" s="28">
        <f t="shared" si="6"/>
        <v>63.1924139702106</v>
      </c>
      <c r="AG7" s="28">
        <v>87.6</v>
      </c>
      <c r="AH7" s="28">
        <f t="shared" si="7"/>
        <v>65.6331725731895</v>
      </c>
      <c r="AI7" s="15"/>
    </row>
    <row r="8" ht="291.95" customHeight="1" spans="1:35">
      <c r="A8" s="15">
        <v>5</v>
      </c>
      <c r="B8" s="22" t="s">
        <v>65</v>
      </c>
      <c r="C8" s="22" t="s">
        <v>66</v>
      </c>
      <c r="D8" s="22">
        <v>20162293</v>
      </c>
      <c r="E8" s="22" t="s">
        <v>39</v>
      </c>
      <c r="F8" s="22">
        <v>15679165185</v>
      </c>
      <c r="G8" s="22" t="s">
        <v>67</v>
      </c>
      <c r="H8" s="23"/>
      <c r="I8" s="23"/>
      <c r="J8" s="22" t="s">
        <v>43</v>
      </c>
      <c r="K8" s="29">
        <v>85.78</v>
      </c>
      <c r="L8" s="30">
        <f t="shared" si="8"/>
        <v>51.468</v>
      </c>
      <c r="M8" s="22">
        <v>80.15</v>
      </c>
      <c r="N8" s="22">
        <v>80.43</v>
      </c>
      <c r="O8" s="22">
        <v>83.08</v>
      </c>
      <c r="P8" s="22">
        <v>81.95</v>
      </c>
      <c r="Q8" s="22">
        <v>79.7</v>
      </c>
      <c r="R8" s="30">
        <v>88.2</v>
      </c>
      <c r="S8" s="30">
        <v>82.25166</v>
      </c>
      <c r="T8" s="30">
        <v>32.90066</v>
      </c>
      <c r="U8" s="30">
        <f t="shared" si="9"/>
        <v>42.18433</v>
      </c>
      <c r="V8" s="40" t="s">
        <v>68</v>
      </c>
      <c r="W8" s="30">
        <v>20.83</v>
      </c>
      <c r="X8" s="28">
        <f t="shared" si="0"/>
        <v>23.5367231638418</v>
      </c>
      <c r="Y8" s="30">
        <f t="shared" si="1"/>
        <v>18.8293785310734</v>
      </c>
      <c r="Z8" s="47" t="s">
        <v>69</v>
      </c>
      <c r="AA8" s="30">
        <v>24</v>
      </c>
      <c r="AB8" s="28">
        <f t="shared" si="2"/>
        <v>43.6363636363636</v>
      </c>
      <c r="AC8" s="30">
        <f t="shared" si="3"/>
        <v>8.72727272727273</v>
      </c>
      <c r="AD8" s="30">
        <f t="shared" si="4"/>
        <v>27.5566512583462</v>
      </c>
      <c r="AE8" s="30">
        <f t="shared" si="5"/>
        <v>13.7783256291731</v>
      </c>
      <c r="AF8" s="30">
        <f t="shared" si="6"/>
        <v>55.9626556291731</v>
      </c>
      <c r="AG8" s="30">
        <v>87.4</v>
      </c>
      <c r="AH8" s="30">
        <f t="shared" si="7"/>
        <v>59.1063900662558</v>
      </c>
      <c r="AI8" s="22"/>
    </row>
    <row r="9" ht="90.75" customHeight="1" spans="1:35">
      <c r="A9" s="15">
        <v>6</v>
      </c>
      <c r="B9" s="17" t="s">
        <v>70</v>
      </c>
      <c r="C9" s="17" t="s">
        <v>71</v>
      </c>
      <c r="D9" s="17">
        <v>20162157</v>
      </c>
      <c r="E9" s="17" t="s">
        <v>48</v>
      </c>
      <c r="F9" s="17">
        <v>13576481113</v>
      </c>
      <c r="G9" s="17" t="s">
        <v>72</v>
      </c>
      <c r="H9" s="18" t="s">
        <v>41</v>
      </c>
      <c r="I9" s="18" t="s">
        <v>73</v>
      </c>
      <c r="J9" s="26" t="s">
        <v>43</v>
      </c>
      <c r="K9" s="31">
        <v>80.9</v>
      </c>
      <c r="L9" s="28">
        <f t="shared" si="8"/>
        <v>48.54</v>
      </c>
      <c r="M9" s="26">
        <v>80.228</v>
      </c>
      <c r="N9" s="26">
        <v>79.49</v>
      </c>
      <c r="O9" s="26">
        <v>79.33</v>
      </c>
      <c r="P9" s="26">
        <v>81.402</v>
      </c>
      <c r="Q9" s="26">
        <v>71.6</v>
      </c>
      <c r="R9" s="31">
        <v>73.9</v>
      </c>
      <c r="S9" s="31">
        <v>77.658</v>
      </c>
      <c r="T9" s="31">
        <v>31.06</v>
      </c>
      <c r="U9" s="28">
        <f t="shared" si="9"/>
        <v>39.8</v>
      </c>
      <c r="V9" s="41" t="s">
        <v>74</v>
      </c>
      <c r="W9" s="31">
        <v>7.87</v>
      </c>
      <c r="X9" s="28">
        <f t="shared" si="0"/>
        <v>8.89265536723164</v>
      </c>
      <c r="Y9" s="28">
        <f t="shared" si="1"/>
        <v>7.11412429378531</v>
      </c>
      <c r="Z9" s="48" t="s">
        <v>75</v>
      </c>
      <c r="AA9" s="31">
        <v>43</v>
      </c>
      <c r="AB9" s="28">
        <f t="shared" si="2"/>
        <v>78.1818181818182</v>
      </c>
      <c r="AC9" s="28">
        <f t="shared" si="3"/>
        <v>15.6363636363636</v>
      </c>
      <c r="AD9" s="28">
        <f t="shared" si="4"/>
        <v>22.7504879301489</v>
      </c>
      <c r="AE9" s="28">
        <f t="shared" si="5"/>
        <v>11.3752439650745</v>
      </c>
      <c r="AF9" s="28">
        <f t="shared" si="6"/>
        <v>51.1752439650745</v>
      </c>
      <c r="AG9" s="31">
        <v>84.8</v>
      </c>
      <c r="AH9" s="28">
        <f t="shared" si="7"/>
        <v>54.537719568567</v>
      </c>
      <c r="AI9" s="26"/>
    </row>
    <row r="10" ht="123" customHeight="1" spans="1:35">
      <c r="A10" s="15">
        <v>7</v>
      </c>
      <c r="B10" s="15" t="s">
        <v>65</v>
      </c>
      <c r="C10" s="15" t="s">
        <v>76</v>
      </c>
      <c r="D10" s="15">
        <v>20162261</v>
      </c>
      <c r="E10" s="15" t="s">
        <v>39</v>
      </c>
      <c r="F10" s="15">
        <v>18166040161</v>
      </c>
      <c r="G10" s="15" t="s">
        <v>77</v>
      </c>
      <c r="H10" s="21" t="s">
        <v>41</v>
      </c>
      <c r="I10" s="21" t="s">
        <v>50</v>
      </c>
      <c r="J10" s="15" t="s">
        <v>43</v>
      </c>
      <c r="K10" s="27">
        <v>79.53</v>
      </c>
      <c r="L10" s="28">
        <f t="shared" si="8"/>
        <v>47.718</v>
      </c>
      <c r="M10" s="15">
        <v>78.55</v>
      </c>
      <c r="N10" s="15">
        <v>77.6</v>
      </c>
      <c r="O10" s="15">
        <v>83.14</v>
      </c>
      <c r="P10" s="15">
        <v>79.8</v>
      </c>
      <c r="Q10" s="15">
        <v>79.3</v>
      </c>
      <c r="R10" s="28">
        <v>78.8</v>
      </c>
      <c r="S10" s="28">
        <v>79.53</v>
      </c>
      <c r="T10" s="28">
        <v>31.81</v>
      </c>
      <c r="U10" s="28">
        <f t="shared" si="9"/>
        <v>39.764</v>
      </c>
      <c r="V10" s="39" t="s">
        <v>78</v>
      </c>
      <c r="W10" s="28">
        <v>6.7</v>
      </c>
      <c r="X10" s="28">
        <f t="shared" si="0"/>
        <v>7.57062146892655</v>
      </c>
      <c r="Y10" s="28">
        <f t="shared" si="1"/>
        <v>6.05649717514124</v>
      </c>
      <c r="Z10" s="39" t="s">
        <v>79</v>
      </c>
      <c r="AA10" s="28">
        <v>30</v>
      </c>
      <c r="AB10" s="28">
        <f t="shared" si="2"/>
        <v>54.5454545454545</v>
      </c>
      <c r="AC10" s="28">
        <f t="shared" si="3"/>
        <v>10.9090909090909</v>
      </c>
      <c r="AD10" s="28">
        <f t="shared" si="4"/>
        <v>16.9655880842322</v>
      </c>
      <c r="AE10" s="28">
        <f t="shared" si="5"/>
        <v>8.48279404211608</v>
      </c>
      <c r="AF10" s="28">
        <f t="shared" si="6"/>
        <v>48.2467940421161</v>
      </c>
      <c r="AG10" s="28">
        <v>86</v>
      </c>
      <c r="AH10" s="28">
        <f t="shared" si="7"/>
        <v>52.0221146379045</v>
      </c>
      <c r="AI10" s="15"/>
    </row>
    <row r="11" s="10" customFormat="1" ht="111" customHeight="1" spans="1:35">
      <c r="A11" s="15">
        <v>8</v>
      </c>
      <c r="B11" s="15" t="s">
        <v>80</v>
      </c>
      <c r="C11" s="15" t="s">
        <v>81</v>
      </c>
      <c r="D11" s="15">
        <v>20162373</v>
      </c>
      <c r="E11" s="15" t="s">
        <v>48</v>
      </c>
      <c r="F11" s="15">
        <v>13767265663</v>
      </c>
      <c r="G11" s="15" t="s">
        <v>82</v>
      </c>
      <c r="H11" s="21" t="s">
        <v>41</v>
      </c>
      <c r="I11" s="32" t="s">
        <v>83</v>
      </c>
      <c r="J11" s="15" t="s">
        <v>43</v>
      </c>
      <c r="K11" s="27">
        <v>83.31</v>
      </c>
      <c r="L11" s="28">
        <f t="shared" si="8"/>
        <v>49.986</v>
      </c>
      <c r="M11" s="15">
        <v>77.2</v>
      </c>
      <c r="N11" s="15">
        <v>80.042</v>
      </c>
      <c r="O11" s="15">
        <v>81.04</v>
      </c>
      <c r="P11" s="15">
        <v>81.23</v>
      </c>
      <c r="Q11" s="15">
        <v>81.8</v>
      </c>
      <c r="R11" s="28">
        <v>77.5</v>
      </c>
      <c r="S11" s="28">
        <v>79.8</v>
      </c>
      <c r="T11" s="28">
        <v>31.92</v>
      </c>
      <c r="U11" s="28">
        <f t="shared" si="9"/>
        <v>40.953</v>
      </c>
      <c r="V11" s="39" t="s">
        <v>84</v>
      </c>
      <c r="W11" s="28">
        <v>8</v>
      </c>
      <c r="X11" s="28">
        <f t="shared" si="0"/>
        <v>9.03954802259887</v>
      </c>
      <c r="Y11" s="28">
        <f t="shared" si="1"/>
        <v>7.2316384180791</v>
      </c>
      <c r="Z11" s="39" t="s">
        <v>85</v>
      </c>
      <c r="AA11" s="28">
        <v>20</v>
      </c>
      <c r="AB11" s="28">
        <f t="shared" si="2"/>
        <v>36.3636363636364</v>
      </c>
      <c r="AC11" s="28">
        <f t="shared" si="3"/>
        <v>7.27272727272727</v>
      </c>
      <c r="AD11" s="28">
        <f t="shared" si="4"/>
        <v>14.5043656908064</v>
      </c>
      <c r="AE11" s="28">
        <f t="shared" si="5"/>
        <v>7.25218284540319</v>
      </c>
      <c r="AF11" s="28">
        <f t="shared" si="6"/>
        <v>48.2051828454032</v>
      </c>
      <c r="AG11" s="28">
        <v>86.2</v>
      </c>
      <c r="AH11" s="28">
        <f t="shared" si="7"/>
        <v>52.0046645608629</v>
      </c>
      <c r="AI11" s="15"/>
    </row>
    <row r="12" ht="90.75" customHeight="1" spans="1:35">
      <c r="A12" s="15">
        <v>9</v>
      </c>
      <c r="B12" s="15" t="s">
        <v>86</v>
      </c>
      <c r="C12" s="15" t="s">
        <v>87</v>
      </c>
      <c r="D12" s="15">
        <v>20161877</v>
      </c>
      <c r="E12" s="15" t="s">
        <v>48</v>
      </c>
      <c r="F12" s="15">
        <v>15979313575</v>
      </c>
      <c r="G12" s="15" t="s">
        <v>88</v>
      </c>
      <c r="H12" s="21" t="s">
        <v>41</v>
      </c>
      <c r="I12" s="21" t="s">
        <v>50</v>
      </c>
      <c r="J12" s="15" t="s">
        <v>43</v>
      </c>
      <c r="K12" s="27">
        <v>86.31</v>
      </c>
      <c r="L12" s="28">
        <f t="shared" si="8"/>
        <v>51.786</v>
      </c>
      <c r="M12" s="15">
        <v>80.28</v>
      </c>
      <c r="N12" s="15">
        <v>80.56</v>
      </c>
      <c r="O12" s="15">
        <v>82.65</v>
      </c>
      <c r="P12" s="15">
        <v>81.36</v>
      </c>
      <c r="Q12" s="15">
        <v>84.75</v>
      </c>
      <c r="R12" s="28">
        <v>79.82</v>
      </c>
      <c r="S12" s="28">
        <v>81.57</v>
      </c>
      <c r="T12" s="28">
        <v>32.628</v>
      </c>
      <c r="U12" s="28">
        <f t="shared" si="9"/>
        <v>42.207</v>
      </c>
      <c r="V12" s="39" t="s">
        <v>89</v>
      </c>
      <c r="W12" s="28">
        <v>11</v>
      </c>
      <c r="X12" s="28">
        <f t="shared" si="0"/>
        <v>12.4293785310734</v>
      </c>
      <c r="Y12" s="28">
        <f t="shared" si="1"/>
        <v>9.94350282485876</v>
      </c>
      <c r="Z12" s="39" t="s">
        <v>90</v>
      </c>
      <c r="AA12" s="28">
        <v>5</v>
      </c>
      <c r="AB12" s="28">
        <f t="shared" si="2"/>
        <v>9.09090909090909</v>
      </c>
      <c r="AC12" s="28">
        <f t="shared" si="3"/>
        <v>1.81818181818182</v>
      </c>
      <c r="AD12" s="28">
        <f t="shared" si="4"/>
        <v>11.7616846430406</v>
      </c>
      <c r="AE12" s="28">
        <f t="shared" si="5"/>
        <v>5.88084232152029</v>
      </c>
      <c r="AF12" s="28">
        <f t="shared" si="6"/>
        <v>48.0878423215203</v>
      </c>
      <c r="AG12" s="28">
        <v>83</v>
      </c>
      <c r="AH12" s="28">
        <f t="shared" si="7"/>
        <v>51.5790580893683</v>
      </c>
      <c r="AI12" s="15"/>
    </row>
    <row r="13" ht="93.75" customHeight="1" spans="1:35">
      <c r="A13" s="15">
        <v>10</v>
      </c>
      <c r="B13" s="19" t="s">
        <v>91</v>
      </c>
      <c r="C13" s="19" t="s">
        <v>92</v>
      </c>
      <c r="D13" s="19">
        <v>20162194</v>
      </c>
      <c r="E13" s="19" t="s">
        <v>39</v>
      </c>
      <c r="F13" s="19">
        <v>15170445703</v>
      </c>
      <c r="G13" s="19" t="s">
        <v>93</v>
      </c>
      <c r="H13" s="19" t="s">
        <v>41</v>
      </c>
      <c r="I13" s="19" t="s">
        <v>42</v>
      </c>
      <c r="J13" s="15" t="s">
        <v>43</v>
      </c>
      <c r="K13" s="28">
        <v>86.26</v>
      </c>
      <c r="L13" s="28">
        <f t="shared" si="8"/>
        <v>51.756</v>
      </c>
      <c r="M13" s="15">
        <v>80.83</v>
      </c>
      <c r="N13" s="15">
        <v>81.55</v>
      </c>
      <c r="O13" s="15">
        <v>82.7</v>
      </c>
      <c r="P13" s="15">
        <v>80.56</v>
      </c>
      <c r="Q13" s="15">
        <v>80.33</v>
      </c>
      <c r="R13" s="28">
        <v>81.22</v>
      </c>
      <c r="S13" s="28">
        <v>81.2</v>
      </c>
      <c r="T13" s="28">
        <v>32.48</v>
      </c>
      <c r="U13" s="28">
        <f t="shared" si="9"/>
        <v>42.118</v>
      </c>
      <c r="V13" s="39" t="s">
        <v>94</v>
      </c>
      <c r="W13" s="28">
        <v>0.2</v>
      </c>
      <c r="X13" s="28">
        <f t="shared" si="0"/>
        <v>0.225988700564972</v>
      </c>
      <c r="Y13" s="28">
        <f t="shared" si="1"/>
        <v>0.180790960451977</v>
      </c>
      <c r="Z13" s="39" t="s">
        <v>95</v>
      </c>
      <c r="AA13" s="28">
        <v>25</v>
      </c>
      <c r="AB13" s="28">
        <f t="shared" si="2"/>
        <v>45.4545454545455</v>
      </c>
      <c r="AC13" s="28">
        <f t="shared" si="3"/>
        <v>9.09090909090909</v>
      </c>
      <c r="AD13" s="28">
        <f t="shared" si="4"/>
        <v>9.27170005136107</v>
      </c>
      <c r="AE13" s="28">
        <f t="shared" si="5"/>
        <v>4.63585002568053</v>
      </c>
      <c r="AF13" s="28">
        <f t="shared" si="6"/>
        <v>46.7538500256805</v>
      </c>
      <c r="AG13" s="28">
        <v>84.2</v>
      </c>
      <c r="AH13" s="28">
        <f t="shared" si="7"/>
        <v>50.4984650231125</v>
      </c>
      <c r="AI13" s="26"/>
    </row>
    <row r="14" ht="90.75" customHeight="1" spans="1:35">
      <c r="A14" s="15">
        <v>11</v>
      </c>
      <c r="B14" s="19" t="s">
        <v>96</v>
      </c>
      <c r="C14" s="19" t="s">
        <v>97</v>
      </c>
      <c r="D14" s="19">
        <v>20161851</v>
      </c>
      <c r="E14" s="19" t="s">
        <v>48</v>
      </c>
      <c r="F14" s="19">
        <v>15970683183</v>
      </c>
      <c r="G14" s="19" t="s">
        <v>40</v>
      </c>
      <c r="H14" s="20" t="s">
        <v>41</v>
      </c>
      <c r="I14" s="33" t="s">
        <v>83</v>
      </c>
      <c r="J14" s="19" t="s">
        <v>43</v>
      </c>
      <c r="K14" s="34">
        <v>84.33</v>
      </c>
      <c r="L14" s="35">
        <f t="shared" si="8"/>
        <v>50.598</v>
      </c>
      <c r="M14" s="19">
        <v>79</v>
      </c>
      <c r="N14" s="19">
        <v>76.2</v>
      </c>
      <c r="O14" s="19">
        <v>80.8</v>
      </c>
      <c r="P14" s="19">
        <v>83.48</v>
      </c>
      <c r="Q14" s="19">
        <v>82.7</v>
      </c>
      <c r="R14" s="35">
        <v>76.49</v>
      </c>
      <c r="S14" s="35">
        <v>79.77833</v>
      </c>
      <c r="T14" s="35">
        <v>31.92733</v>
      </c>
      <c r="U14" s="35">
        <f t="shared" si="9"/>
        <v>41.262665</v>
      </c>
      <c r="V14" s="42" t="s">
        <v>98</v>
      </c>
      <c r="W14" s="35">
        <v>5</v>
      </c>
      <c r="X14" s="28">
        <f t="shared" si="0"/>
        <v>5.64971751412429</v>
      </c>
      <c r="Y14" s="35">
        <f t="shared" si="1"/>
        <v>4.51977401129944</v>
      </c>
      <c r="Z14" s="42" t="s">
        <v>99</v>
      </c>
      <c r="AA14" s="35">
        <v>15</v>
      </c>
      <c r="AB14" s="28">
        <f t="shared" si="2"/>
        <v>27.2727272727273</v>
      </c>
      <c r="AC14" s="35">
        <f t="shared" si="3"/>
        <v>5.45454545454545</v>
      </c>
      <c r="AD14" s="35">
        <f t="shared" si="4"/>
        <v>9.97431946584489</v>
      </c>
      <c r="AE14" s="35">
        <f t="shared" si="5"/>
        <v>4.98715973292244</v>
      </c>
      <c r="AF14" s="35">
        <f t="shared" si="6"/>
        <v>46.2498247329224</v>
      </c>
      <c r="AG14" s="35">
        <v>84.6</v>
      </c>
      <c r="AH14" s="35">
        <f t="shared" si="7"/>
        <v>50.0848422596302</v>
      </c>
      <c r="AI14" s="19"/>
    </row>
    <row r="15" ht="108" customHeight="1" spans="1:35">
      <c r="A15" s="15">
        <v>12</v>
      </c>
      <c r="B15" s="15" t="s">
        <v>100</v>
      </c>
      <c r="C15" s="15" t="s">
        <v>101</v>
      </c>
      <c r="D15" s="15">
        <v>20162285</v>
      </c>
      <c r="E15" s="15" t="s">
        <v>39</v>
      </c>
      <c r="F15" s="15">
        <v>15070628316</v>
      </c>
      <c r="G15" s="15" t="s">
        <v>102</v>
      </c>
      <c r="H15" s="21" t="s">
        <v>41</v>
      </c>
      <c r="I15" s="21" t="s">
        <v>73</v>
      </c>
      <c r="J15" s="15" t="s">
        <v>43</v>
      </c>
      <c r="K15" s="27">
        <v>81.46</v>
      </c>
      <c r="L15" s="28">
        <f t="shared" si="8"/>
        <v>48.876</v>
      </c>
      <c r="M15" s="15">
        <v>76.65</v>
      </c>
      <c r="N15" s="15">
        <v>76.13</v>
      </c>
      <c r="O15" s="15">
        <v>78.42</v>
      </c>
      <c r="P15" s="15">
        <v>78.78</v>
      </c>
      <c r="Q15" s="15">
        <v>76.6</v>
      </c>
      <c r="R15" s="15">
        <v>81.3</v>
      </c>
      <c r="S15" s="28">
        <v>77.98</v>
      </c>
      <c r="T15" s="28">
        <v>31.192</v>
      </c>
      <c r="U15" s="28">
        <f t="shared" si="9"/>
        <v>40.034</v>
      </c>
      <c r="V15" s="43" t="s">
        <v>103</v>
      </c>
      <c r="W15" s="28">
        <v>1.5</v>
      </c>
      <c r="X15" s="28">
        <f t="shared" si="0"/>
        <v>1.69491525423729</v>
      </c>
      <c r="Y15" s="28">
        <f t="shared" si="1"/>
        <v>1.35593220338983</v>
      </c>
      <c r="Z15" s="39" t="s">
        <v>104</v>
      </c>
      <c r="AA15" s="28">
        <v>25</v>
      </c>
      <c r="AB15" s="28">
        <f t="shared" si="2"/>
        <v>45.4545454545455</v>
      </c>
      <c r="AC15" s="28">
        <f t="shared" si="3"/>
        <v>9.09090909090909</v>
      </c>
      <c r="AD15" s="28">
        <f t="shared" si="4"/>
        <v>10.4468412942989</v>
      </c>
      <c r="AE15" s="28">
        <f t="shared" si="5"/>
        <v>5.22342064714946</v>
      </c>
      <c r="AF15" s="28">
        <f t="shared" si="6"/>
        <v>45.2574206471495</v>
      </c>
      <c r="AG15" s="28">
        <v>84.4</v>
      </c>
      <c r="AH15" s="28">
        <f t="shared" si="7"/>
        <v>49.1716785824345</v>
      </c>
      <c r="AI15" s="15"/>
    </row>
    <row r="16" ht="90.75" customHeight="1" spans="1:35">
      <c r="A16" s="15">
        <v>13</v>
      </c>
      <c r="B16" s="15" t="s">
        <v>59</v>
      </c>
      <c r="C16" s="15" t="s">
        <v>105</v>
      </c>
      <c r="D16" s="15">
        <v>20162319</v>
      </c>
      <c r="E16" s="15" t="s">
        <v>39</v>
      </c>
      <c r="F16" s="15">
        <v>17370043344</v>
      </c>
      <c r="G16" s="15">
        <v>427</v>
      </c>
      <c r="H16" s="21" t="s">
        <v>41</v>
      </c>
      <c r="I16" s="21" t="s">
        <v>106</v>
      </c>
      <c r="J16" s="15" t="s">
        <v>43</v>
      </c>
      <c r="K16" s="27">
        <v>83.93</v>
      </c>
      <c r="L16" s="28">
        <f t="shared" si="8"/>
        <v>50.358</v>
      </c>
      <c r="M16" s="15">
        <v>80.09</v>
      </c>
      <c r="N16" s="15">
        <v>80.33</v>
      </c>
      <c r="O16" s="15">
        <v>81.19</v>
      </c>
      <c r="P16" s="15">
        <v>81.07</v>
      </c>
      <c r="Q16" s="15">
        <v>76.8</v>
      </c>
      <c r="R16" s="28">
        <v>76.5</v>
      </c>
      <c r="S16" s="28">
        <v>79.33</v>
      </c>
      <c r="T16" s="28">
        <v>31.732</v>
      </c>
      <c r="U16" s="28">
        <f t="shared" si="9"/>
        <v>41.045</v>
      </c>
      <c r="V16" s="39" t="s">
        <v>107</v>
      </c>
      <c r="W16" s="28">
        <v>6</v>
      </c>
      <c r="X16" s="28">
        <f t="shared" si="0"/>
        <v>6.77966101694915</v>
      </c>
      <c r="Y16" s="28">
        <f t="shared" si="1"/>
        <v>5.42372881355932</v>
      </c>
      <c r="Z16" s="39" t="s">
        <v>108</v>
      </c>
      <c r="AA16" s="28">
        <v>0</v>
      </c>
      <c r="AB16" s="28">
        <f t="shared" si="2"/>
        <v>0</v>
      </c>
      <c r="AC16" s="28">
        <f t="shared" si="3"/>
        <v>0</v>
      </c>
      <c r="AD16" s="28">
        <f t="shared" si="4"/>
        <v>5.42372881355932</v>
      </c>
      <c r="AE16" s="28">
        <f t="shared" si="5"/>
        <v>2.71186440677966</v>
      </c>
      <c r="AF16" s="28">
        <f t="shared" si="6"/>
        <v>43.7568644067797</v>
      </c>
      <c r="AG16" s="28">
        <v>82.8</v>
      </c>
      <c r="AH16" s="28">
        <f t="shared" si="7"/>
        <v>47.6611779661017</v>
      </c>
      <c r="AI16" s="15" t="s">
        <v>109</v>
      </c>
    </row>
    <row r="17" ht="98.1" customHeight="1" spans="1:35">
      <c r="A17" s="15">
        <v>14</v>
      </c>
      <c r="B17" s="15" t="s">
        <v>96</v>
      </c>
      <c r="C17" s="15" t="s">
        <v>110</v>
      </c>
      <c r="D17" s="15">
        <v>20161917</v>
      </c>
      <c r="E17" s="15" t="s">
        <v>48</v>
      </c>
      <c r="F17" s="15">
        <v>15180687660</v>
      </c>
      <c r="G17" s="15" t="s">
        <v>111</v>
      </c>
      <c r="H17" s="21" t="s">
        <v>41</v>
      </c>
      <c r="I17" s="33" t="s">
        <v>83</v>
      </c>
      <c r="J17" s="15" t="s">
        <v>43</v>
      </c>
      <c r="K17" s="27">
        <v>84.04</v>
      </c>
      <c r="L17" s="28">
        <f t="shared" si="8"/>
        <v>50.424</v>
      </c>
      <c r="M17" s="15">
        <v>79.7</v>
      </c>
      <c r="N17" s="15">
        <v>78.1</v>
      </c>
      <c r="O17" s="15">
        <v>80.45</v>
      </c>
      <c r="P17" s="15">
        <v>81.28</v>
      </c>
      <c r="Q17" s="15">
        <v>81.53</v>
      </c>
      <c r="R17" s="28">
        <v>77.85</v>
      </c>
      <c r="S17" s="28">
        <v>79.82</v>
      </c>
      <c r="T17" s="28">
        <v>31.93</v>
      </c>
      <c r="U17" s="28">
        <f t="shared" si="9"/>
        <v>41.177</v>
      </c>
      <c r="V17" s="39" t="s">
        <v>112</v>
      </c>
      <c r="W17" s="28">
        <v>5</v>
      </c>
      <c r="X17" s="28">
        <f t="shared" si="0"/>
        <v>5.64971751412429</v>
      </c>
      <c r="Y17" s="28">
        <f t="shared" si="1"/>
        <v>4.51977401129944</v>
      </c>
      <c r="Z17" s="39" t="s">
        <v>113</v>
      </c>
      <c r="AA17" s="28">
        <v>0</v>
      </c>
      <c r="AB17" s="28">
        <f t="shared" si="2"/>
        <v>0</v>
      </c>
      <c r="AC17" s="28">
        <f t="shared" si="3"/>
        <v>0</v>
      </c>
      <c r="AD17" s="28">
        <f t="shared" si="4"/>
        <v>4.51977401129944</v>
      </c>
      <c r="AE17" s="28">
        <f t="shared" si="5"/>
        <v>2.25988700564972</v>
      </c>
      <c r="AF17" s="28">
        <f t="shared" si="6"/>
        <v>43.4368870056497</v>
      </c>
      <c r="AG17" s="28">
        <v>82.4</v>
      </c>
      <c r="AH17" s="28">
        <f t="shared" si="7"/>
        <v>47.3331983050847</v>
      </c>
      <c r="AI17" s="15"/>
    </row>
    <row r="18" ht="75" customHeight="1" spans="1:35">
      <c r="A18" s="15">
        <v>15</v>
      </c>
      <c r="B18" s="15" t="s">
        <v>114</v>
      </c>
      <c r="C18" s="15" t="s">
        <v>115</v>
      </c>
      <c r="D18" s="15">
        <v>20161886</v>
      </c>
      <c r="E18" s="15" t="s">
        <v>48</v>
      </c>
      <c r="F18" s="15">
        <v>15979943291</v>
      </c>
      <c r="G18" s="15" t="s">
        <v>116</v>
      </c>
      <c r="H18" s="21" t="s">
        <v>41</v>
      </c>
      <c r="I18" s="21" t="s">
        <v>106</v>
      </c>
      <c r="J18" s="15" t="s">
        <v>43</v>
      </c>
      <c r="K18" s="27">
        <v>81.77</v>
      </c>
      <c r="L18" s="28">
        <f>(K18*0.6)</f>
        <v>49.062</v>
      </c>
      <c r="M18" s="15">
        <v>75.392</v>
      </c>
      <c r="N18" s="15">
        <v>76.448</v>
      </c>
      <c r="O18" s="15">
        <v>79.45</v>
      </c>
      <c r="P18" s="15">
        <v>76.76</v>
      </c>
      <c r="Q18" s="15">
        <v>81.47</v>
      </c>
      <c r="R18" s="28">
        <v>78.05</v>
      </c>
      <c r="S18" s="28">
        <v>77.928</v>
      </c>
      <c r="T18" s="28">
        <v>31.171</v>
      </c>
      <c r="U18" s="28">
        <f>(L18+T18)*0.5</f>
        <v>40.1165</v>
      </c>
      <c r="V18" s="39" t="s">
        <v>117</v>
      </c>
      <c r="W18" s="28">
        <v>5</v>
      </c>
      <c r="X18" s="28">
        <f t="shared" si="0"/>
        <v>5.64971751412429</v>
      </c>
      <c r="Y18" s="28">
        <f>(X18*0.8)</f>
        <v>4.51977401129943</v>
      </c>
      <c r="Z18" s="39"/>
      <c r="AA18" s="28">
        <v>0</v>
      </c>
      <c r="AB18" s="28">
        <f>(AA18/55)*100</f>
        <v>0</v>
      </c>
      <c r="AC18" s="28">
        <f>(AB18*0.2)</f>
        <v>0</v>
      </c>
      <c r="AD18" s="28">
        <f>(Y18+AC18)</f>
        <v>4.51977401129943</v>
      </c>
      <c r="AE18" s="28">
        <f>(AD18*0.5)</f>
        <v>2.25988700564972</v>
      </c>
      <c r="AF18" s="28">
        <f>(U18+AE18)</f>
        <v>42.3763870056497</v>
      </c>
      <c r="AG18" s="28">
        <v>0</v>
      </c>
      <c r="AH18" s="28">
        <f>AF18*0.9+AG18*0.1</f>
        <v>38.1387483050847</v>
      </c>
      <c r="AI18" s="15" t="s">
        <v>118</v>
      </c>
    </row>
    <row r="19" ht="73.5" customHeight="1" spans="1:35">
      <c r="A19" s="24" t="s">
        <v>119</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50"/>
    </row>
    <row r="20" spans="21:21">
      <c r="U20" s="44"/>
    </row>
    <row r="21" spans="21:21">
      <c r="U21" s="44"/>
    </row>
    <row r="24" ht="18.75" spans="21:21">
      <c r="U24" s="45"/>
    </row>
    <row r="25" spans="21:21">
      <c r="U25" s="46"/>
    </row>
    <row r="26" spans="21:21">
      <c r="U26" s="44"/>
    </row>
    <row r="27" spans="21:21">
      <c r="U27" s="44"/>
    </row>
    <row r="28" spans="21:21">
      <c r="U28" s="44"/>
    </row>
    <row r="29" spans="21:21">
      <c r="U29" s="44"/>
    </row>
    <row r="30" spans="21:21">
      <c r="U30" s="44"/>
    </row>
    <row r="31" spans="21:21">
      <c r="U31" s="44"/>
    </row>
  </sheetData>
  <sortState ref="A2:AI34">
    <sortCondition ref="AF4:AF25" descending="1"/>
  </sortState>
  <mergeCells count="32">
    <mergeCell ref="A1:AI1"/>
    <mergeCell ref="M2:R2"/>
    <mergeCell ref="A19:AI19"/>
    <mergeCell ref="A2:A3"/>
    <mergeCell ref="B2:B3"/>
    <mergeCell ref="C2:C3"/>
    <mergeCell ref="D2:D3"/>
    <mergeCell ref="E2:E3"/>
    <mergeCell ref="F2:F3"/>
    <mergeCell ref="G2:G3"/>
    <mergeCell ref="H2:H3"/>
    <mergeCell ref="I2:I3"/>
    <mergeCell ref="J2:J3"/>
    <mergeCell ref="K2:K3"/>
    <mergeCell ref="L2:L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s>
  <pageMargins left="0.75" right="0.75" top="1" bottom="1" header="0.5" footer="0.5"/>
  <pageSetup paperSize="8"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
  <sheetViews>
    <sheetView workbookViewId="0">
      <selection activeCell="A2" sqref="A2:C22"/>
    </sheetView>
  </sheetViews>
  <sheetFormatPr defaultColWidth="8.75" defaultRowHeight="14.25" outlineLevelCol="2"/>
  <cols>
    <col min="1" max="1" width="12.625" customWidth="1"/>
  </cols>
  <sheetData>
    <row r="1" spans="1:3">
      <c r="A1" s="2" t="s">
        <v>120</v>
      </c>
      <c r="B1" s="2" t="s">
        <v>121</v>
      </c>
      <c r="C1" s="2" t="s">
        <v>122</v>
      </c>
    </row>
    <row r="2" spans="1:3">
      <c r="A2" s="3" t="s">
        <v>123</v>
      </c>
      <c r="B2" s="4" t="s">
        <v>124</v>
      </c>
      <c r="C2" s="5">
        <v>82.1514206896552</v>
      </c>
    </row>
    <row r="3" spans="1:3">
      <c r="A3" s="6" t="s">
        <v>125</v>
      </c>
      <c r="B3" s="7" t="s">
        <v>126</v>
      </c>
      <c r="C3" s="5">
        <v>74.3675819628647</v>
      </c>
    </row>
    <row r="4" spans="1:3">
      <c r="A4" s="6" t="s">
        <v>127</v>
      </c>
      <c r="B4" s="7" t="s">
        <v>128</v>
      </c>
      <c r="C4" s="5">
        <v>68.0040403183024</v>
      </c>
    </row>
    <row r="5" spans="1:3">
      <c r="A5" s="6" t="s">
        <v>129</v>
      </c>
      <c r="B5" s="7" t="s">
        <v>130</v>
      </c>
      <c r="C5" s="5">
        <v>65.945424933687</v>
      </c>
    </row>
    <row r="6" spans="1:3">
      <c r="A6" s="6" t="s">
        <v>131</v>
      </c>
      <c r="B6" s="7" t="s">
        <v>132</v>
      </c>
      <c r="C6" s="5">
        <v>64.1062907161804</v>
      </c>
    </row>
    <row r="7" spans="1:3">
      <c r="A7" s="6" t="s">
        <v>133</v>
      </c>
      <c r="B7" s="7" t="s">
        <v>134</v>
      </c>
      <c r="C7" s="5">
        <v>61.2567183023873</v>
      </c>
    </row>
    <row r="8" spans="1:3">
      <c r="A8" s="6" t="s">
        <v>135</v>
      </c>
      <c r="B8" s="7" t="s">
        <v>136</v>
      </c>
      <c r="C8" s="5">
        <v>60.7019819628647</v>
      </c>
    </row>
    <row r="9" spans="1:3">
      <c r="A9" s="6" t="s">
        <v>123</v>
      </c>
      <c r="B9" s="7" t="s">
        <v>137</v>
      </c>
      <c r="C9" s="5">
        <v>59.6691957559682</v>
      </c>
    </row>
    <row r="10" spans="1:3">
      <c r="A10" s="6" t="s">
        <v>138</v>
      </c>
      <c r="B10" s="6" t="s">
        <v>139</v>
      </c>
      <c r="C10" s="5">
        <v>58.8956968574383</v>
      </c>
    </row>
    <row r="11" spans="1:3">
      <c r="A11" s="6" t="s">
        <v>140</v>
      </c>
      <c r="B11" s="6" t="s">
        <v>141</v>
      </c>
      <c r="C11" s="5">
        <v>58.7017450397878</v>
      </c>
    </row>
    <row r="12" spans="1:3">
      <c r="A12" s="6" t="s">
        <v>135</v>
      </c>
      <c r="B12" s="7" t="s">
        <v>142</v>
      </c>
      <c r="C12" s="5">
        <v>58.3767108753316</v>
      </c>
    </row>
    <row r="13" spans="1:3">
      <c r="A13" s="8" t="s">
        <v>133</v>
      </c>
      <c r="B13" s="9" t="s">
        <v>143</v>
      </c>
      <c r="C13" s="5">
        <v>57.4821697612732</v>
      </c>
    </row>
    <row r="14" spans="1:3">
      <c r="A14" s="6" t="s">
        <v>138</v>
      </c>
      <c r="B14" s="6" t="s">
        <v>144</v>
      </c>
      <c r="C14" s="5">
        <v>56.2939282111226</v>
      </c>
    </row>
    <row r="15" spans="1:3">
      <c r="A15" s="6" t="s">
        <v>145</v>
      </c>
      <c r="B15" s="6" t="s">
        <v>146</v>
      </c>
      <c r="C15" s="5">
        <v>54.5676976127321</v>
      </c>
    </row>
    <row r="16" spans="1:3">
      <c r="A16" s="8" t="s">
        <v>147</v>
      </c>
      <c r="B16" s="9" t="s">
        <v>148</v>
      </c>
      <c r="C16" s="5">
        <v>53.9679872679045</v>
      </c>
    </row>
    <row r="17" spans="1:3">
      <c r="A17" s="6" t="s">
        <v>123</v>
      </c>
      <c r="B17" s="7" t="s">
        <v>149</v>
      </c>
      <c r="C17" s="5">
        <v>52.9568923076923</v>
      </c>
    </row>
    <row r="18" spans="1:3">
      <c r="A18" s="6" t="s">
        <v>125</v>
      </c>
      <c r="B18" s="7" t="s">
        <v>150</v>
      </c>
      <c r="C18" s="5">
        <v>52.574576127321</v>
      </c>
    </row>
    <row r="19" spans="1:3">
      <c r="A19" s="6" t="s">
        <v>145</v>
      </c>
      <c r="B19" s="6" t="s">
        <v>151</v>
      </c>
      <c r="C19" s="5">
        <v>52.532448806366</v>
      </c>
    </row>
    <row r="20" spans="1:3">
      <c r="A20" s="6" t="s">
        <v>152</v>
      </c>
      <c r="B20" s="6" t="s">
        <v>153</v>
      </c>
      <c r="C20" s="5">
        <v>51.4504015755069</v>
      </c>
    </row>
    <row r="21" spans="1:3">
      <c r="A21" s="6" t="s">
        <v>154</v>
      </c>
      <c r="B21" s="6" t="s">
        <v>155</v>
      </c>
      <c r="C21" s="5">
        <v>49.6810965517241</v>
      </c>
    </row>
    <row r="22" spans="1:3">
      <c r="A22" s="6" t="s">
        <v>129</v>
      </c>
      <c r="B22" s="7" t="s">
        <v>156</v>
      </c>
      <c r="C22" s="5">
        <v>49.4605103448276</v>
      </c>
    </row>
    <row r="23" spans="1:3">
      <c r="A23" s="6" t="s">
        <v>140</v>
      </c>
      <c r="B23" s="6" t="s">
        <v>157</v>
      </c>
      <c r="C23" s="5">
        <v>49.2537310344828</v>
      </c>
    </row>
  </sheetData>
  <sortState ref="A2:C23">
    <sortCondition ref="C2:C23" descending="1"/>
  </sortState>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workbookViewId="0">
      <selection activeCell="B2" sqref="B2"/>
    </sheetView>
  </sheetViews>
  <sheetFormatPr defaultColWidth="9" defaultRowHeight="14.25" outlineLevelCol="1"/>
  <sheetData>
    <row r="1" spans="1:2">
      <c r="A1" s="1" t="s">
        <v>3</v>
      </c>
      <c r="B1" s="1" t="s">
        <v>29</v>
      </c>
    </row>
    <row r="2" spans="1:2">
      <c r="A2" t="s">
        <v>38</v>
      </c>
      <c r="B2">
        <v>86.9847272727273</v>
      </c>
    </row>
    <row r="3" spans="1:2">
      <c r="A3" t="s">
        <v>47</v>
      </c>
      <c r="B3">
        <v>73.7414217257319</v>
      </c>
    </row>
    <row r="4" spans="1:2">
      <c r="A4" t="s">
        <v>55</v>
      </c>
      <c r="B4">
        <v>71.223236440678</v>
      </c>
    </row>
    <row r="5" spans="1:2">
      <c r="A5" t="s">
        <v>60</v>
      </c>
      <c r="B5">
        <v>65.6331725731895</v>
      </c>
    </row>
    <row r="6" spans="1:2">
      <c r="A6" t="s">
        <v>66</v>
      </c>
      <c r="B6">
        <v>59.1063900662558</v>
      </c>
    </row>
    <row r="7" spans="1:2">
      <c r="A7" t="s">
        <v>71</v>
      </c>
      <c r="B7">
        <v>54.537719568567</v>
      </c>
    </row>
    <row r="8" spans="1:2">
      <c r="A8" t="s">
        <v>76</v>
      </c>
      <c r="B8">
        <v>52.0221146379045</v>
      </c>
    </row>
    <row r="9" spans="1:2">
      <c r="A9" t="s">
        <v>81</v>
      </c>
      <c r="B9">
        <v>52.0046645608629</v>
      </c>
    </row>
    <row r="10" spans="1:2">
      <c r="A10" t="s">
        <v>87</v>
      </c>
      <c r="B10">
        <v>51.5790580893683</v>
      </c>
    </row>
    <row r="11" spans="1:2">
      <c r="A11" t="s">
        <v>92</v>
      </c>
      <c r="B11">
        <v>50.4984650231125</v>
      </c>
    </row>
    <row r="12" spans="1:2">
      <c r="A12" t="s">
        <v>97</v>
      </c>
      <c r="B12">
        <v>50.0848422596302</v>
      </c>
    </row>
    <row r="13" spans="1:2">
      <c r="A13" t="s">
        <v>101</v>
      </c>
      <c r="B13">
        <v>49.1716785824345</v>
      </c>
    </row>
    <row r="14" spans="1:2">
      <c r="A14" t="s">
        <v>105</v>
      </c>
      <c r="B14">
        <v>47.6611779661017</v>
      </c>
    </row>
    <row r="15" spans="1:2">
      <c r="A15" t="s">
        <v>110</v>
      </c>
      <c r="B15">
        <v>47.3331983050847</v>
      </c>
    </row>
    <row r="16" spans="1:2">
      <c r="A16" t="s">
        <v>115</v>
      </c>
      <c r="B16">
        <v>38.1387483050847</v>
      </c>
    </row>
  </sheetData>
  <sortState ref="A2:B16">
    <sortCondition ref="B1" descending="1"/>
  </sortState>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Papaya</dc:creator>
  <cp:lastModifiedBy>是许许许美娟呐～</cp:lastModifiedBy>
  <dcterms:created xsi:type="dcterms:W3CDTF">1996-12-17T01:32:00Z</dcterms:created>
  <cp:lastPrinted>2017-09-12T00:44:00Z</cp:lastPrinted>
  <dcterms:modified xsi:type="dcterms:W3CDTF">2019-09-14T06:14:33Z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2052-11.1.0.8986</vt:lpwstr>
  </property>
</Properties>
</file>